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cusandersson/Dropbox/aRetroInnovation/Homeoftemplates/Mallar:sidor/Företag/Månadsbudget Budget simpel/"/>
    </mc:Choice>
  </mc:AlternateContent>
  <xr:revisionPtr revIDLastSave="0" documentId="8_{BE5F2F15-EB87-E44F-84B0-9B24B0C26109}" xr6:coauthVersionLast="34" xr6:coauthVersionMax="34" xr10:uidLastSave="{00000000-0000-0000-0000-000000000000}"/>
  <bookViews>
    <workbookView xWindow="20" yWindow="460" windowWidth="33580" windowHeight="18880" tabRatio="785" xr2:uid="{00000000-000D-0000-FFFF-FFFF00000000}"/>
  </bookViews>
  <sheets>
    <sheet name="Budget Sverige 12 månader " sheetId="12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2" l="1"/>
  <c r="N5" i="12"/>
  <c r="N7" i="12" s="1"/>
  <c r="N4" i="12"/>
  <c r="B37" i="12"/>
  <c r="D10" i="12"/>
  <c r="D37" i="12" s="1"/>
  <c r="E10" i="12"/>
  <c r="H10" i="12"/>
  <c r="H37" i="12" s="1"/>
  <c r="J10" i="12"/>
  <c r="J37" i="12" s="1"/>
  <c r="L10" i="12"/>
  <c r="L37" i="12" s="1"/>
  <c r="D11" i="12"/>
  <c r="E11" i="12"/>
  <c r="E37" i="12" s="1"/>
  <c r="F11" i="12"/>
  <c r="H11" i="12"/>
  <c r="J11" i="12"/>
  <c r="L11" i="12"/>
  <c r="B11" i="12"/>
  <c r="B10" i="12"/>
  <c r="C13" i="12"/>
  <c r="D13" i="12"/>
  <c r="E13" i="12"/>
  <c r="F13" i="12"/>
  <c r="F14" i="12" s="1"/>
  <c r="G13" i="12"/>
  <c r="H13" i="12"/>
  <c r="I13" i="12"/>
  <c r="J13" i="12"/>
  <c r="K13" i="12"/>
  <c r="L13" i="12"/>
  <c r="M13" i="12"/>
  <c r="B13" i="12"/>
  <c r="C14" i="12"/>
  <c r="D14" i="12"/>
  <c r="E14" i="12"/>
  <c r="G14" i="12"/>
  <c r="H14" i="12"/>
  <c r="I14" i="12"/>
  <c r="J14" i="12"/>
  <c r="K14" i="12"/>
  <c r="L14" i="12"/>
  <c r="M14" i="12"/>
  <c r="B14" i="12"/>
  <c r="N12" i="12"/>
  <c r="C7" i="12"/>
  <c r="C11" i="12" s="1"/>
  <c r="D7" i="12"/>
  <c r="E7" i="12"/>
  <c r="F7" i="12"/>
  <c r="F10" i="12" s="1"/>
  <c r="F37" i="12" s="1"/>
  <c r="G7" i="12"/>
  <c r="G10" i="12" s="1"/>
  <c r="H7" i="12"/>
  <c r="I7" i="12"/>
  <c r="I11" i="12" s="1"/>
  <c r="J7" i="12"/>
  <c r="K7" i="12"/>
  <c r="K10" i="12" s="1"/>
  <c r="L7" i="12"/>
  <c r="M7" i="12"/>
  <c r="M11" i="12" s="1"/>
  <c r="B7" i="12"/>
  <c r="K11" i="12" l="1"/>
  <c r="K37" i="12" s="1"/>
  <c r="G11" i="12"/>
  <c r="G37" i="12" s="1"/>
  <c r="M10" i="12"/>
  <c r="I10" i="12"/>
  <c r="I37" i="12" s="1"/>
  <c r="C10" i="12"/>
  <c r="C37" i="12" s="1"/>
  <c r="C30" i="12"/>
  <c r="D16" i="12"/>
  <c r="E16" i="12"/>
  <c r="F16" i="12"/>
  <c r="G16" i="12"/>
  <c r="H16" i="12"/>
  <c r="I30" i="12"/>
  <c r="I16" i="12"/>
  <c r="J16" i="12"/>
  <c r="K16" i="12"/>
  <c r="L30" i="12"/>
  <c r="L16" i="12"/>
  <c r="M16" i="12"/>
  <c r="N17" i="12"/>
  <c r="N18" i="12"/>
  <c r="N15" i="12"/>
  <c r="N6" i="12"/>
  <c r="N27" i="12"/>
  <c r="N26" i="12"/>
  <c r="N25" i="12"/>
  <c r="N24" i="12"/>
  <c r="N23" i="12"/>
  <c r="N22" i="12"/>
  <c r="N21" i="12"/>
  <c r="N14" i="12"/>
  <c r="N20" i="12"/>
  <c r="N19" i="12"/>
  <c r="K30" i="12" l="1"/>
  <c r="M30" i="12"/>
  <c r="M33" i="12" s="1"/>
  <c r="M37" i="12"/>
  <c r="N10" i="12"/>
  <c r="N11" i="12"/>
  <c r="I33" i="12"/>
  <c r="I38" i="12" s="1"/>
  <c r="B30" i="12"/>
  <c r="K33" i="12"/>
  <c r="K38" i="12" s="1"/>
  <c r="L33" i="12"/>
  <c r="L38" i="12" s="1"/>
  <c r="C33" i="12"/>
  <c r="C38" i="12" s="1"/>
  <c r="N16" i="12"/>
  <c r="N37" i="12" l="1"/>
  <c r="E30" i="12"/>
  <c r="B33" i="12"/>
  <c r="E33" i="12" l="1"/>
  <c r="E38" i="12" s="1"/>
  <c r="M38" i="12"/>
  <c r="H30" i="12"/>
  <c r="B34" i="12"/>
  <c r="C34" i="12" s="1"/>
  <c r="B38" i="12"/>
  <c r="J30" i="12" l="1"/>
  <c r="D30" i="12"/>
  <c r="H33" i="12"/>
  <c r="H38" i="12" s="1"/>
  <c r="G30" i="12" l="1"/>
  <c r="D33" i="12"/>
  <c r="J33" i="12"/>
  <c r="J38" i="12" s="1"/>
  <c r="F30" i="12" l="1"/>
  <c r="N13" i="12"/>
  <c r="G33" i="12"/>
  <c r="G38" i="12" s="1"/>
  <c r="D38" i="12"/>
  <c r="D34" i="12"/>
  <c r="E34" i="12" s="1"/>
  <c r="F33" i="12" l="1"/>
  <c r="N30" i="12"/>
  <c r="F38" i="12" l="1"/>
  <c r="N33" i="12"/>
  <c r="F34" i="12"/>
  <c r="G34" i="12" s="1"/>
  <c r="H34" i="12" s="1"/>
  <c r="I34" i="12" s="1"/>
  <c r="J34" i="12" s="1"/>
  <c r="K34" i="12" s="1"/>
  <c r="L34" i="12" s="1"/>
  <c r="M34" i="12" s="1"/>
</calcChain>
</file>

<file path=xl/sharedStrings.xml><?xml version="1.0" encoding="utf-8"?>
<sst xmlns="http://schemas.openxmlformats.org/spreadsheetml/2006/main" count="67" uniqueCount="41">
  <si>
    <t>INTÄKTER</t>
  </si>
  <si>
    <t>Jan</t>
  </si>
  <si>
    <t>Feb</t>
  </si>
  <si>
    <t>Mar</t>
  </si>
  <si>
    <t>Apr</t>
  </si>
  <si>
    <t>Maj</t>
  </si>
  <si>
    <t>Aug</t>
  </si>
  <si>
    <t>Sep</t>
  </si>
  <si>
    <t>Nov</t>
  </si>
  <si>
    <t>Dec</t>
  </si>
  <si>
    <t>SUMMA</t>
  </si>
  <si>
    <t>RESULTAT</t>
  </si>
  <si>
    <t>Övriga kostnader</t>
  </si>
  <si>
    <t xml:space="preserve">SUMMA </t>
  </si>
  <si>
    <t>(moms, skatt och redovisningsmässiga avskrivningar är exkluderade i kalkylen)</t>
  </si>
  <si>
    <t>Bruttomarginal (efter externa produktionskostnader):</t>
  </si>
  <si>
    <t>Mobiltelefoner, inkl växel</t>
  </si>
  <si>
    <t>Företagsförsäkring, ansvarsförsäkring</t>
  </si>
  <si>
    <t>Jul</t>
  </si>
  <si>
    <t>Jun</t>
  </si>
  <si>
    <t>12 mån</t>
  </si>
  <si>
    <t>KOSTNADER (endast cashflow)</t>
  </si>
  <si>
    <t>Okt</t>
  </si>
  <si>
    <t>Resultat/mån</t>
  </si>
  <si>
    <t>Accumulerat månadsvis</t>
  </si>
  <si>
    <t>Nettomarginal:</t>
  </si>
  <si>
    <t>Antal produkter/ konsulttimmar sålda</t>
  </si>
  <si>
    <t>Pris per produkt/konsulttimme</t>
  </si>
  <si>
    <t>Övrig försäljning i kr</t>
  </si>
  <si>
    <t>Råvarukostnader för leverans av produkt/tjänst</t>
  </si>
  <si>
    <t>Övriga direkta kostnader i samband med leverans av produkt/tjänst</t>
  </si>
  <si>
    <t>Personalkostnader</t>
  </si>
  <si>
    <t>Lön för personal (brutto)</t>
  </si>
  <si>
    <t xml:space="preserve"> Månadsbuget TESTFÖRETAG AB</t>
  </si>
  <si>
    <t>Sociala avgifter på personallön</t>
  </si>
  <si>
    <t>Utgifter i tjänst, bilresor mm</t>
  </si>
  <si>
    <t>Kontorshyra</t>
  </si>
  <si>
    <t>IT System:</t>
  </si>
  <si>
    <t>Marknadsföring/säljaktiviteter</t>
  </si>
  <si>
    <t>Kontorsmaterial</t>
  </si>
  <si>
    <t>www.homeoftemplates.com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</si>
</sst>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r_-;\-* #,##0.00\ _k_r_-;_-* &quot;-&quot;??\ _k_r_-;_-@_-"/>
    <numFmt numFmtId="164" formatCode="0.0%"/>
  </numFmts>
  <fonts count="16" x14ac:knownFonts="1">
    <font>
      <sz val="12"/>
      <color indexed="8"/>
      <name val="Verdana"/>
    </font>
    <font>
      <sz val="12"/>
      <color indexed="8"/>
      <name val="Arial"/>
    </font>
    <font>
      <sz val="12"/>
      <color indexed="11"/>
      <name val="Arial"/>
    </font>
    <font>
      <sz val="12"/>
      <color indexed="15"/>
      <name val="Arial"/>
    </font>
    <font>
      <sz val="12"/>
      <color indexed="16"/>
      <name val="Arial"/>
    </font>
    <font>
      <b/>
      <sz val="12"/>
      <color indexed="11"/>
      <name val="Arial"/>
    </font>
    <font>
      <u/>
      <sz val="12"/>
      <color theme="10"/>
      <name val="Verdana"/>
    </font>
    <font>
      <u/>
      <sz val="12"/>
      <color theme="11"/>
      <name val="Verdana"/>
    </font>
    <font>
      <b/>
      <sz val="12"/>
      <color indexed="8"/>
      <name val="Arial"/>
    </font>
    <font>
      <b/>
      <sz val="16"/>
      <color indexed="8"/>
      <name val="Arial"/>
    </font>
    <font>
      <sz val="12"/>
      <color theme="0" tint="-0.14999847407452621"/>
      <name val="Arial"/>
    </font>
    <font>
      <sz val="12"/>
      <color indexed="8"/>
      <name val="Verdana"/>
    </font>
    <font>
      <b/>
      <sz val="12"/>
      <name val="Arial"/>
    </font>
    <font>
      <u/>
      <sz val="12"/>
      <color indexed="8"/>
      <name val="Arial"/>
    </font>
    <font>
      <b/>
      <u/>
      <sz val="12"/>
      <color indexed="8"/>
      <name val="Arial"/>
    </font>
    <font>
      <sz val="12"/>
      <color theme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26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70">
    <xf numFmtId="0" fontId="0" fillId="0" borderId="0" xfId="0" applyFont="1" applyAlignment="1">
      <alignment vertical="top" wrapText="1"/>
    </xf>
    <xf numFmtId="1" fontId="1" fillId="2" borderId="2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/>
    <xf numFmtId="0" fontId="1" fillId="0" borderId="0" xfId="0" applyNumberFormat="1" applyFont="1" applyAlignment="1"/>
    <xf numFmtId="1" fontId="1" fillId="2" borderId="3" xfId="0" applyNumberFormat="1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0" fontId="1" fillId="3" borderId="4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3" fontId="1" fillId="2" borderId="9" xfId="0" applyNumberFormat="1" applyFont="1" applyFill="1" applyBorder="1" applyAlignment="1"/>
    <xf numFmtId="3" fontId="1" fillId="2" borderId="10" xfId="0" applyNumberFormat="1" applyFont="1" applyFill="1" applyBorder="1" applyAlignment="1"/>
    <xf numFmtId="0" fontId="1" fillId="2" borderId="11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/>
    <xf numFmtId="3" fontId="1" fillId="2" borderId="2" xfId="0" applyNumberFormat="1" applyFont="1" applyFill="1" applyBorder="1" applyAlignment="1"/>
    <xf numFmtId="1" fontId="2" fillId="2" borderId="16" xfId="0" applyNumberFormat="1" applyFont="1" applyFill="1" applyBorder="1" applyAlignment="1">
      <alignment horizontal="right"/>
    </xf>
    <xf numFmtId="1" fontId="1" fillId="2" borderId="16" xfId="0" applyNumberFormat="1" applyFont="1" applyFill="1" applyBorder="1" applyAlignment="1"/>
    <xf numFmtId="0" fontId="1" fillId="2" borderId="8" xfId="0" applyNumberFormat="1" applyFont="1" applyFill="1" applyBorder="1" applyAlignment="1"/>
    <xf numFmtId="1" fontId="4" fillId="2" borderId="16" xfId="0" applyNumberFormat="1" applyFont="1" applyFill="1" applyBorder="1" applyAlignment="1"/>
    <xf numFmtId="0" fontId="5" fillId="3" borderId="5" xfId="0" applyNumberFormat="1" applyFont="1" applyFill="1" applyBorder="1" applyAlignment="1">
      <alignment horizontal="right"/>
    </xf>
    <xf numFmtId="1" fontId="8" fillId="2" borderId="6" xfId="0" applyNumberFormat="1" applyFont="1" applyFill="1" applyBorder="1" applyAlignment="1"/>
    <xf numFmtId="0" fontId="3" fillId="2" borderId="15" xfId="0" applyNumberFormat="1" applyFont="1" applyFill="1" applyBorder="1" applyAlignment="1">
      <alignment horizontal="right"/>
    </xf>
    <xf numFmtId="0" fontId="9" fillId="0" borderId="1" xfId="0" applyNumberFormat="1" applyFont="1" applyBorder="1" applyAlignment="1">
      <alignment horizontal="left"/>
    </xf>
    <xf numFmtId="0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4" borderId="8" xfId="0" applyNumberFormat="1" applyFont="1" applyFill="1" applyBorder="1" applyAlignment="1"/>
    <xf numFmtId="1" fontId="1" fillId="2" borderId="2" xfId="0" applyNumberFormat="1" applyFont="1" applyFill="1" applyBorder="1" applyAlignment="1">
      <alignment horizontal="right"/>
    </xf>
    <xf numFmtId="164" fontId="1" fillId="2" borderId="2" xfId="5" applyNumberFormat="1" applyFont="1" applyFill="1" applyBorder="1" applyAlignment="1">
      <alignment horizontal="right"/>
    </xf>
    <xf numFmtId="1" fontId="8" fillId="2" borderId="2" xfId="0" applyNumberFormat="1" applyFont="1" applyFill="1" applyBorder="1" applyAlignment="1"/>
    <xf numFmtId="0" fontId="8" fillId="3" borderId="4" xfId="0" applyNumberFormat="1" applyFont="1" applyFill="1" applyBorder="1" applyAlignment="1"/>
    <xf numFmtId="0" fontId="1" fillId="0" borderId="0" xfId="0" applyFont="1" applyAlignment="1">
      <alignment vertical="top" wrapText="1"/>
    </xf>
    <xf numFmtId="16" fontId="5" fillId="3" borderId="5" xfId="0" applyNumberFormat="1" applyFont="1" applyFill="1" applyBorder="1" applyAlignment="1">
      <alignment horizontal="right"/>
    </xf>
    <xf numFmtId="0" fontId="8" fillId="0" borderId="0" xfId="0" applyNumberFormat="1" applyFont="1" applyAlignment="1"/>
    <xf numFmtId="0" fontId="1" fillId="2" borderId="7" xfId="0" applyNumberFormat="1" applyFont="1" applyFill="1" applyBorder="1" applyAlignment="1"/>
    <xf numFmtId="3" fontId="10" fillId="4" borderId="10" xfId="0" applyNumberFormat="1" applyFont="1" applyFill="1" applyBorder="1" applyAlignment="1"/>
    <xf numFmtId="3" fontId="1" fillId="2" borderId="12" xfId="0" applyNumberFormat="1" applyFont="1" applyFill="1" applyBorder="1" applyAlignment="1"/>
    <xf numFmtId="3" fontId="1" fillId="2" borderId="17" xfId="0" applyNumberFormat="1" applyFont="1" applyFill="1" applyBorder="1" applyAlignment="1"/>
    <xf numFmtId="3" fontId="10" fillId="4" borderId="17" xfId="0" applyNumberFormat="1" applyFont="1" applyFill="1" applyBorder="1" applyAlignment="1"/>
    <xf numFmtId="3" fontId="10" fillId="4" borderId="9" xfId="0" applyNumberFormat="1" applyFont="1" applyFill="1" applyBorder="1" applyAlignment="1"/>
    <xf numFmtId="0" fontId="12" fillId="3" borderId="4" xfId="0" applyNumberFormat="1" applyFont="1" applyFill="1" applyBorder="1" applyAlignment="1">
      <alignment horizontal="left"/>
    </xf>
    <xf numFmtId="0" fontId="12" fillId="3" borderId="4" xfId="0" applyNumberFormat="1" applyFont="1" applyFill="1" applyBorder="1" applyAlignment="1"/>
    <xf numFmtId="1" fontId="1" fillId="2" borderId="6" xfId="0" applyNumberFormat="1" applyFont="1" applyFill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3" fontId="1" fillId="2" borderId="18" xfId="0" applyNumberFormat="1" applyFont="1" applyFill="1" applyBorder="1" applyAlignment="1"/>
    <xf numFmtId="3" fontId="1" fillId="2" borderId="4" xfId="0" applyNumberFormat="1" applyFont="1" applyFill="1" applyBorder="1" applyAlignment="1"/>
    <xf numFmtId="3" fontId="3" fillId="2" borderId="4" xfId="0" applyNumberFormat="1" applyFont="1" applyFill="1" applyBorder="1" applyAlignment="1"/>
    <xf numFmtId="3" fontId="1" fillId="2" borderId="4" xfId="0" applyNumberFormat="1" applyFont="1" applyFill="1" applyBorder="1" applyAlignment="1">
      <alignment horizontal="right"/>
    </xf>
    <xf numFmtId="0" fontId="1" fillId="0" borderId="0" xfId="0" applyFont="1" applyAlignment="1"/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2" borderId="19" xfId="0" applyNumberFormat="1" applyFont="1" applyFill="1" applyBorder="1" applyAlignment="1"/>
    <xf numFmtId="3" fontId="1" fillId="2" borderId="20" xfId="0" applyNumberFormat="1" applyFont="1" applyFill="1" applyBorder="1" applyAlignment="1"/>
    <xf numFmtId="0" fontId="8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16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4" borderId="7" xfId="0" applyNumberFormat="1" applyFont="1" applyFill="1" applyBorder="1" applyAlignment="1"/>
    <xf numFmtId="2" fontId="8" fillId="0" borderId="6" xfId="0" applyNumberFormat="1" applyFont="1" applyFill="1" applyBorder="1" applyAlignment="1"/>
    <xf numFmtId="0" fontId="1" fillId="0" borderId="0" xfId="0" applyFont="1" applyFill="1" applyAlignment="1">
      <alignment vertical="top" wrapText="1"/>
    </xf>
    <xf numFmtId="2" fontId="8" fillId="0" borderId="0" xfId="0" applyNumberFormat="1" applyFont="1" applyFill="1" applyAlignment="1">
      <alignment wrapText="1"/>
    </xf>
    <xf numFmtId="9" fontId="12" fillId="0" borderId="2" xfId="6" applyFont="1" applyFill="1" applyBorder="1" applyAlignment="1"/>
    <xf numFmtId="9" fontId="15" fillId="5" borderId="4" xfId="0" applyNumberFormat="1" applyFont="1" applyFill="1" applyBorder="1" applyAlignment="1"/>
    <xf numFmtId="3" fontId="1" fillId="5" borderId="9" xfId="0" applyNumberFormat="1" applyFont="1" applyFill="1" applyBorder="1" applyAlignment="1"/>
    <xf numFmtId="3" fontId="1" fillId="2" borderId="21" xfId="0" applyNumberFormat="1" applyFont="1" applyFill="1" applyBorder="1" applyAlignment="1"/>
    <xf numFmtId="9" fontId="15" fillId="5" borderId="22" xfId="0" applyNumberFormat="1" applyFont="1" applyFill="1" applyBorder="1" applyAlignment="1"/>
    <xf numFmtId="1" fontId="6" fillId="2" borderId="2" xfId="125" applyNumberFormat="1" applyFill="1" applyBorder="1" applyAlignment="1">
      <alignment horizontal="left"/>
    </xf>
  </cellXfs>
  <cellStyles count="126">
    <cellStyle name="Följd hyperlänk" xfId="2" builtinId="9" hidden="1"/>
    <cellStyle name="Följd hyperlänk" xfId="4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0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8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Hyperlänk" xfId="1" builtinId="8" hidden="1"/>
    <cellStyle name="Hyperlänk" xfId="3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99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7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/>
    <cellStyle name="Normal" xfId="0" builtinId="0"/>
    <cellStyle name="Procent" xfId="6" builtinId="5"/>
    <cellStyle name="Tusental" xfId="5" builtinId="3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808080"/>
      <rgbColor rgb="FFDD0806"/>
      <rgbColor rgb="FFC0C0C0"/>
      <rgbColor rgb="FF969696"/>
      <rgbColor rgb="FF0000D4"/>
      <rgbColor rgb="FF3366FF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omeof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44"/>
  <sheetViews>
    <sheetView showGridLines="0" tabSelected="1" workbookViewId="0">
      <selection activeCell="A13" sqref="A13"/>
    </sheetView>
  </sheetViews>
  <sheetFormatPr baseColWidth="10" defaultColWidth="6.625" defaultRowHeight="15.5" customHeight="1" x14ac:dyDescent="0.2"/>
  <cols>
    <col min="1" max="1" width="51" style="4" customWidth="1"/>
    <col min="2" max="12" width="8" style="4" customWidth="1"/>
    <col min="13" max="13" width="8.5" style="4" customWidth="1"/>
    <col min="14" max="14" width="9.125" style="4" customWidth="1"/>
    <col min="15" max="15" width="4.75" style="4" customWidth="1"/>
    <col min="16" max="254" width="6.625" style="4" customWidth="1"/>
    <col min="255" max="16384" width="6.625" style="30"/>
  </cols>
  <sheetData>
    <row r="1" spans="1:254" ht="20" customHeight="1" x14ac:dyDescent="0.2">
      <c r="A1" s="22" t="s">
        <v>33</v>
      </c>
      <c r="B1" s="2"/>
      <c r="C1" s="1"/>
      <c r="D1" s="1"/>
      <c r="E1" s="1"/>
      <c r="F1" s="1"/>
      <c r="G1" s="1"/>
      <c r="H1" s="1"/>
      <c r="I1" s="1"/>
      <c r="J1" s="69" t="s">
        <v>40</v>
      </c>
      <c r="K1" s="1"/>
      <c r="L1" s="1"/>
      <c r="M1" s="1"/>
      <c r="N1" s="1"/>
      <c r="O1" s="3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R1" s="30"/>
      <c r="IS1" s="30"/>
      <c r="IT1" s="30"/>
    </row>
    <row r="2" spans="1:254" ht="14" customHeight="1" x14ac:dyDescent="0.2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  <c r="O2" s="3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1" customHeight="1" x14ac:dyDescent="0.2">
      <c r="A3" s="39" t="s">
        <v>0</v>
      </c>
      <c r="B3" s="31" t="s">
        <v>1</v>
      </c>
      <c r="C3" s="19" t="s">
        <v>2</v>
      </c>
      <c r="D3" s="31" t="s">
        <v>3</v>
      </c>
      <c r="E3" s="19" t="s">
        <v>4</v>
      </c>
      <c r="F3" s="31" t="s">
        <v>5</v>
      </c>
      <c r="G3" s="19" t="s">
        <v>19</v>
      </c>
      <c r="H3" s="31" t="s">
        <v>18</v>
      </c>
      <c r="I3" s="19" t="s">
        <v>6</v>
      </c>
      <c r="J3" s="31" t="s">
        <v>7</v>
      </c>
      <c r="K3" s="19" t="s">
        <v>22</v>
      </c>
      <c r="L3" s="31" t="s">
        <v>8</v>
      </c>
      <c r="M3" s="19" t="s">
        <v>9</v>
      </c>
      <c r="N3" s="7" t="s">
        <v>20</v>
      </c>
      <c r="O3" s="41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</row>
    <row r="4" spans="1:254" ht="21" customHeight="1" x14ac:dyDescent="0.2">
      <c r="A4" s="12" t="s">
        <v>26</v>
      </c>
      <c r="B4" s="53">
        <v>1000</v>
      </c>
      <c r="C4" s="53">
        <v>1500</v>
      </c>
      <c r="D4" s="53">
        <v>1700</v>
      </c>
      <c r="E4" s="53">
        <v>2000</v>
      </c>
      <c r="F4" s="53">
        <v>3000</v>
      </c>
      <c r="G4" s="53">
        <v>3000</v>
      </c>
      <c r="H4" s="53">
        <v>3000</v>
      </c>
      <c r="I4" s="53">
        <v>3000</v>
      </c>
      <c r="J4" s="53">
        <v>3000</v>
      </c>
      <c r="K4" s="53">
        <v>3000</v>
      </c>
      <c r="L4" s="53">
        <v>3000</v>
      </c>
      <c r="M4" s="53">
        <v>3000</v>
      </c>
      <c r="N4" s="9">
        <f>SUM(B4:M4)</f>
        <v>30200</v>
      </c>
      <c r="O4" s="32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</row>
    <row r="5" spans="1:254" ht="21" customHeight="1" x14ac:dyDescent="0.2">
      <c r="A5" s="12" t="s">
        <v>27</v>
      </c>
      <c r="B5" s="45">
        <v>100</v>
      </c>
      <c r="C5" s="45">
        <v>100</v>
      </c>
      <c r="D5" s="45">
        <v>100</v>
      </c>
      <c r="E5" s="45">
        <v>100</v>
      </c>
      <c r="F5" s="45">
        <v>100</v>
      </c>
      <c r="G5" s="45">
        <v>100</v>
      </c>
      <c r="H5" s="45">
        <v>100</v>
      </c>
      <c r="I5" s="45">
        <v>100</v>
      </c>
      <c r="J5" s="45">
        <v>100</v>
      </c>
      <c r="K5" s="45">
        <v>100</v>
      </c>
      <c r="L5" s="45">
        <v>100</v>
      </c>
      <c r="M5" s="45">
        <v>100</v>
      </c>
      <c r="N5" s="9">
        <f>100</f>
        <v>100</v>
      </c>
      <c r="O5" s="49"/>
      <c r="P5" s="30"/>
      <c r="Q5" s="49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1" customHeight="1" x14ac:dyDescent="0.2">
      <c r="A6" s="12" t="s">
        <v>28</v>
      </c>
      <c r="B6" s="45">
        <v>0</v>
      </c>
      <c r="C6" s="45">
        <v>0</v>
      </c>
      <c r="D6" s="45">
        <v>25000</v>
      </c>
      <c r="E6" s="45">
        <v>50000</v>
      </c>
      <c r="F6" s="45">
        <v>75000</v>
      </c>
      <c r="G6" s="45">
        <v>50000</v>
      </c>
      <c r="H6" s="45">
        <v>10000</v>
      </c>
      <c r="I6" s="45">
        <v>50000</v>
      </c>
      <c r="J6" s="45">
        <v>75000</v>
      </c>
      <c r="K6" s="45">
        <v>100000</v>
      </c>
      <c r="L6" s="45">
        <v>100000</v>
      </c>
      <c r="M6" s="45">
        <v>75000</v>
      </c>
      <c r="N6" s="9">
        <f>SUM(B6:M6)</f>
        <v>610000</v>
      </c>
      <c r="O6" s="49"/>
      <c r="P6" s="30"/>
      <c r="Q6" s="4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1" customHeight="1" x14ac:dyDescent="0.2">
      <c r="A7" s="12" t="s">
        <v>10</v>
      </c>
      <c r="B7" s="46">
        <f>B4*B5+B6</f>
        <v>100000</v>
      </c>
      <c r="C7" s="46">
        <f t="shared" ref="C7:N7" si="0">C4*C5+C6</f>
        <v>150000</v>
      </c>
      <c r="D7" s="46">
        <f t="shared" si="0"/>
        <v>195000</v>
      </c>
      <c r="E7" s="46">
        <f t="shared" si="0"/>
        <v>250000</v>
      </c>
      <c r="F7" s="46">
        <f t="shared" si="0"/>
        <v>375000</v>
      </c>
      <c r="G7" s="46">
        <f t="shared" si="0"/>
        <v>350000</v>
      </c>
      <c r="H7" s="46">
        <f t="shared" si="0"/>
        <v>310000</v>
      </c>
      <c r="I7" s="46">
        <f t="shared" si="0"/>
        <v>350000</v>
      </c>
      <c r="J7" s="46">
        <f t="shared" si="0"/>
        <v>375000</v>
      </c>
      <c r="K7" s="46">
        <f t="shared" si="0"/>
        <v>400000</v>
      </c>
      <c r="L7" s="46">
        <f t="shared" si="0"/>
        <v>400000</v>
      </c>
      <c r="M7" s="46">
        <f t="shared" si="0"/>
        <v>375000</v>
      </c>
      <c r="N7" s="46">
        <f t="shared" si="0"/>
        <v>3630000</v>
      </c>
      <c r="O7" s="61"/>
      <c r="P7" s="62"/>
      <c r="Q7" s="6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16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1" customHeight="1" x14ac:dyDescent="0.2">
      <c r="A9" s="40" t="s">
        <v>21</v>
      </c>
      <c r="B9" s="31" t="s">
        <v>1</v>
      </c>
      <c r="C9" s="19" t="s">
        <v>2</v>
      </c>
      <c r="D9" s="31" t="s">
        <v>3</v>
      </c>
      <c r="E9" s="19" t="s">
        <v>4</v>
      </c>
      <c r="F9" s="31" t="s">
        <v>5</v>
      </c>
      <c r="G9" s="19" t="s">
        <v>19</v>
      </c>
      <c r="H9" s="31" t="s">
        <v>18</v>
      </c>
      <c r="I9" s="19" t="s">
        <v>6</v>
      </c>
      <c r="J9" s="31" t="s">
        <v>7</v>
      </c>
      <c r="K9" s="19" t="s">
        <v>22</v>
      </c>
      <c r="L9" s="31" t="s">
        <v>8</v>
      </c>
      <c r="M9" s="19" t="s">
        <v>9</v>
      </c>
      <c r="N9" s="7" t="s">
        <v>20</v>
      </c>
      <c r="O9" s="8"/>
      <c r="P9" s="55"/>
      <c r="Q9" s="56"/>
      <c r="R9" s="56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16" x14ac:dyDescent="0.2">
      <c r="A10" s="17" t="s">
        <v>29</v>
      </c>
      <c r="B10" s="36">
        <f>-B7*$O$10</f>
        <v>-30000</v>
      </c>
      <c r="C10" s="36">
        <f t="shared" ref="C10:M10" si="1">-C7*$O$10</f>
        <v>-45000</v>
      </c>
      <c r="D10" s="36">
        <f t="shared" si="1"/>
        <v>-58500</v>
      </c>
      <c r="E10" s="36">
        <f t="shared" si="1"/>
        <v>-75000</v>
      </c>
      <c r="F10" s="36">
        <f t="shared" si="1"/>
        <v>-112500</v>
      </c>
      <c r="G10" s="36">
        <f t="shared" si="1"/>
        <v>-105000</v>
      </c>
      <c r="H10" s="36">
        <f t="shared" si="1"/>
        <v>-93000</v>
      </c>
      <c r="I10" s="36">
        <f t="shared" si="1"/>
        <v>-105000</v>
      </c>
      <c r="J10" s="36">
        <f t="shared" si="1"/>
        <v>-112500</v>
      </c>
      <c r="K10" s="36">
        <f t="shared" si="1"/>
        <v>-120000</v>
      </c>
      <c r="L10" s="36">
        <f t="shared" si="1"/>
        <v>-120000</v>
      </c>
      <c r="M10" s="36">
        <f t="shared" si="1"/>
        <v>-112500</v>
      </c>
      <c r="N10" s="36">
        <f>-N7*$O$10</f>
        <v>-1089000</v>
      </c>
      <c r="O10" s="65">
        <v>0.3</v>
      </c>
      <c r="P10" s="57"/>
      <c r="Q10" s="43"/>
      <c r="R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16" x14ac:dyDescent="0.2">
      <c r="A11" s="17" t="s">
        <v>30</v>
      </c>
      <c r="B11" s="35">
        <f>-B7*$O$11</f>
        <v>-25000</v>
      </c>
      <c r="C11" s="35">
        <f t="shared" ref="C11:M11" si="2">-C7*$O$11</f>
        <v>-37500</v>
      </c>
      <c r="D11" s="35">
        <f t="shared" si="2"/>
        <v>-48750</v>
      </c>
      <c r="E11" s="35">
        <f t="shared" si="2"/>
        <v>-62500</v>
      </c>
      <c r="F11" s="35">
        <f t="shared" si="2"/>
        <v>-93750</v>
      </c>
      <c r="G11" s="35">
        <f t="shared" si="2"/>
        <v>-87500</v>
      </c>
      <c r="H11" s="35">
        <f t="shared" si="2"/>
        <v>-77500</v>
      </c>
      <c r="I11" s="35">
        <f t="shared" si="2"/>
        <v>-87500</v>
      </c>
      <c r="J11" s="35">
        <f t="shared" si="2"/>
        <v>-93750</v>
      </c>
      <c r="K11" s="35">
        <f t="shared" si="2"/>
        <v>-100000</v>
      </c>
      <c r="L11" s="35">
        <f t="shared" si="2"/>
        <v>-100000</v>
      </c>
      <c r="M11" s="35">
        <f t="shared" si="2"/>
        <v>-93750</v>
      </c>
      <c r="N11" s="35">
        <f>-N7*$O$11</f>
        <v>-907500</v>
      </c>
      <c r="O11" s="65">
        <v>0.25</v>
      </c>
      <c r="P11" s="57"/>
      <c r="Q11" s="43"/>
      <c r="R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" customHeight="1" x14ac:dyDescent="0.2">
      <c r="A12" s="25" t="s">
        <v>31</v>
      </c>
      <c r="B12" s="37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4">
        <f t="shared" ref="N12" si="3">SUM(B12:M12)</f>
        <v>0</v>
      </c>
      <c r="O12" s="2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1" customHeight="1" x14ac:dyDescent="0.2">
      <c r="A13" s="33" t="s">
        <v>32</v>
      </c>
      <c r="B13" s="10">
        <f>-30000</f>
        <v>-30000</v>
      </c>
      <c r="C13" s="10">
        <f t="shared" ref="C13:M13" si="4">-30000</f>
        <v>-30000</v>
      </c>
      <c r="D13" s="10">
        <f t="shared" si="4"/>
        <v>-30000</v>
      </c>
      <c r="E13" s="10">
        <f t="shared" si="4"/>
        <v>-30000</v>
      </c>
      <c r="F13" s="10">
        <f t="shared" si="4"/>
        <v>-30000</v>
      </c>
      <c r="G13" s="10">
        <f t="shared" si="4"/>
        <v>-30000</v>
      </c>
      <c r="H13" s="10">
        <f t="shared" si="4"/>
        <v>-30000</v>
      </c>
      <c r="I13" s="10">
        <f t="shared" si="4"/>
        <v>-30000</v>
      </c>
      <c r="J13" s="10">
        <f t="shared" si="4"/>
        <v>-30000</v>
      </c>
      <c r="K13" s="10">
        <f t="shared" si="4"/>
        <v>-30000</v>
      </c>
      <c r="L13" s="10">
        <f t="shared" si="4"/>
        <v>-30000</v>
      </c>
      <c r="M13" s="10">
        <f t="shared" si="4"/>
        <v>-30000</v>
      </c>
      <c r="N13" s="11">
        <f t="shared" ref="N10:N27" si="5">SUM(B13:M13)</f>
        <v>-360000</v>
      </c>
      <c r="O13" s="20"/>
      <c r="P13" s="58"/>
      <c r="Q13" s="44"/>
      <c r="R13" s="52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1" customHeight="1" x14ac:dyDescent="0.2">
      <c r="A14" s="17" t="s">
        <v>34</v>
      </c>
      <c r="B14" s="36">
        <f>0.31*B13</f>
        <v>-9300</v>
      </c>
      <c r="C14" s="36">
        <f t="shared" ref="C14:M14" si="6">0.31*C13</f>
        <v>-9300</v>
      </c>
      <c r="D14" s="36">
        <f t="shared" si="6"/>
        <v>-9300</v>
      </c>
      <c r="E14" s="36">
        <f t="shared" si="6"/>
        <v>-9300</v>
      </c>
      <c r="F14" s="36">
        <f t="shared" si="6"/>
        <v>-9300</v>
      </c>
      <c r="G14" s="36">
        <f t="shared" si="6"/>
        <v>-9300</v>
      </c>
      <c r="H14" s="36">
        <f t="shared" si="6"/>
        <v>-9300</v>
      </c>
      <c r="I14" s="36">
        <f t="shared" si="6"/>
        <v>-9300</v>
      </c>
      <c r="J14" s="36">
        <f t="shared" si="6"/>
        <v>-9300</v>
      </c>
      <c r="K14" s="36">
        <f t="shared" si="6"/>
        <v>-9300</v>
      </c>
      <c r="L14" s="36">
        <f t="shared" si="6"/>
        <v>-9300</v>
      </c>
      <c r="M14" s="36">
        <f t="shared" si="6"/>
        <v>-9300</v>
      </c>
      <c r="N14" s="11">
        <f>SUM(B14:M14)</f>
        <v>-111600</v>
      </c>
      <c r="O14" s="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1" customHeight="1" x14ac:dyDescent="0.2">
      <c r="A15" s="33" t="s">
        <v>35</v>
      </c>
      <c r="B15" s="36">
        <v>-2000</v>
      </c>
      <c r="C15" s="36">
        <v>-2000</v>
      </c>
      <c r="D15" s="36">
        <v>-2000</v>
      </c>
      <c r="E15" s="36">
        <v>-2000</v>
      </c>
      <c r="F15" s="36">
        <v>-2000</v>
      </c>
      <c r="G15" s="36">
        <v>-2000</v>
      </c>
      <c r="H15" s="36">
        <v>-2000</v>
      </c>
      <c r="I15" s="36">
        <v>-2000</v>
      </c>
      <c r="J15" s="36">
        <v>-2000</v>
      </c>
      <c r="K15" s="36">
        <v>-2000</v>
      </c>
      <c r="L15" s="36">
        <v>-2000</v>
      </c>
      <c r="M15" s="36">
        <v>-2000</v>
      </c>
      <c r="N15" s="11">
        <f>SUM(B15:M15)</f>
        <v>-24000</v>
      </c>
      <c r="O15" s="20"/>
      <c r="P15" s="58"/>
      <c r="Q15" s="44"/>
      <c r="R15" s="52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1" customHeight="1" x14ac:dyDescent="0.2">
      <c r="A16" s="17"/>
      <c r="B16" s="36">
        <v>0</v>
      </c>
      <c r="C16" s="54">
        <v>0</v>
      </c>
      <c r="D16" s="10">
        <f t="shared" ref="D16:M16" si="7">0.3*-D5</f>
        <v>-30</v>
      </c>
      <c r="E16" s="10">
        <f t="shared" si="7"/>
        <v>-30</v>
      </c>
      <c r="F16" s="10">
        <f t="shared" si="7"/>
        <v>-30</v>
      </c>
      <c r="G16" s="10">
        <f t="shared" si="7"/>
        <v>-30</v>
      </c>
      <c r="H16" s="10">
        <f t="shared" si="7"/>
        <v>-30</v>
      </c>
      <c r="I16" s="10">
        <f t="shared" si="7"/>
        <v>-30</v>
      </c>
      <c r="J16" s="10">
        <f t="shared" si="7"/>
        <v>-30</v>
      </c>
      <c r="K16" s="10">
        <f t="shared" si="7"/>
        <v>-30</v>
      </c>
      <c r="L16" s="10">
        <f t="shared" si="7"/>
        <v>-30</v>
      </c>
      <c r="M16" s="53">
        <f t="shared" si="7"/>
        <v>-30</v>
      </c>
      <c r="N16" s="11">
        <f>SUM(B16:M16)</f>
        <v>-300</v>
      </c>
      <c r="O16" s="64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1" customHeight="1" x14ac:dyDescent="0.2">
      <c r="A17" s="33"/>
      <c r="B17" s="36">
        <v>0</v>
      </c>
      <c r="C17" s="54">
        <v>0</v>
      </c>
      <c r="D17" s="10">
        <v>0</v>
      </c>
      <c r="E17" s="66">
        <v>-10000</v>
      </c>
      <c r="F17" s="10">
        <v>-10000</v>
      </c>
      <c r="G17" s="10">
        <v>-10000</v>
      </c>
      <c r="H17" s="10">
        <v>-10000</v>
      </c>
      <c r="I17" s="10">
        <v>-10000</v>
      </c>
      <c r="J17" s="10">
        <v>-10000</v>
      </c>
      <c r="K17" s="10">
        <v>-10000</v>
      </c>
      <c r="L17" s="10">
        <v>-10000</v>
      </c>
      <c r="M17" s="10">
        <v>-10000</v>
      </c>
      <c r="N17" s="11">
        <f>SUM(B17:M17)</f>
        <v>-90000</v>
      </c>
      <c r="O17" s="64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1" customHeight="1" x14ac:dyDescent="0.2">
      <c r="A18" s="60"/>
      <c r="B18" s="37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4">
        <f>SUM(B18:M18)</f>
        <v>0</v>
      </c>
      <c r="O18" s="20"/>
      <c r="P18" s="58"/>
      <c r="Q18" s="44"/>
      <c r="R18" s="5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1" customHeight="1" x14ac:dyDescent="0.2">
      <c r="A19" s="17" t="s">
        <v>36</v>
      </c>
      <c r="B19" s="36">
        <v>-10000</v>
      </c>
      <c r="C19" s="10">
        <v>-10000</v>
      </c>
      <c r="D19" s="10">
        <v>-10000</v>
      </c>
      <c r="E19" s="10">
        <v>-10000</v>
      </c>
      <c r="F19" s="10">
        <v>-10000</v>
      </c>
      <c r="G19" s="10">
        <v>-20000</v>
      </c>
      <c r="H19" s="10">
        <v>-20000</v>
      </c>
      <c r="I19" s="10">
        <v>-20000</v>
      </c>
      <c r="J19" s="10">
        <v>-20000</v>
      </c>
      <c r="K19" s="10">
        <v>-20000</v>
      </c>
      <c r="L19" s="10">
        <v>-20000</v>
      </c>
      <c r="M19" s="10">
        <v>-20000</v>
      </c>
      <c r="N19" s="11">
        <f t="shared" si="5"/>
        <v>-190000</v>
      </c>
      <c r="O19" s="8"/>
      <c r="P19" s="59"/>
      <c r="Q19" s="44"/>
      <c r="R19" s="52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1" customHeight="1" x14ac:dyDescent="0.2">
      <c r="A20" s="17" t="s">
        <v>16</v>
      </c>
      <c r="B20" s="36">
        <v>-2600</v>
      </c>
      <c r="C20" s="10">
        <v>-2600</v>
      </c>
      <c r="D20" s="10">
        <v>-2600</v>
      </c>
      <c r="E20" s="10">
        <v>-2600</v>
      </c>
      <c r="F20" s="10">
        <v>-2600</v>
      </c>
      <c r="G20" s="10">
        <v>-2600</v>
      </c>
      <c r="H20" s="10">
        <v>-2600</v>
      </c>
      <c r="I20" s="10">
        <v>-2600</v>
      </c>
      <c r="J20" s="10">
        <v>-2600</v>
      </c>
      <c r="K20" s="10">
        <v>-2600</v>
      </c>
      <c r="L20" s="10">
        <v>-2600</v>
      </c>
      <c r="M20" s="10">
        <v>-2600</v>
      </c>
      <c r="N20" s="11">
        <f t="shared" si="5"/>
        <v>-31200</v>
      </c>
      <c r="O20" s="8"/>
      <c r="P20" s="32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ht="21" customHeight="1" x14ac:dyDescent="0.2">
      <c r="A21" s="17" t="s">
        <v>37</v>
      </c>
      <c r="B21" s="36">
        <v>-2000</v>
      </c>
      <c r="C21" s="10">
        <v>-2000</v>
      </c>
      <c r="D21" s="10">
        <v>-2500</v>
      </c>
      <c r="E21" s="10">
        <v>-3000</v>
      </c>
      <c r="F21" s="10">
        <v>-3000</v>
      </c>
      <c r="G21" s="10">
        <v>-3000</v>
      </c>
      <c r="H21" s="10">
        <v>-3000</v>
      </c>
      <c r="I21" s="10">
        <v>-3000</v>
      </c>
      <c r="J21" s="10">
        <v>-3000</v>
      </c>
      <c r="K21" s="10">
        <v>-3000</v>
      </c>
      <c r="L21" s="10">
        <v>-3000</v>
      </c>
      <c r="M21" s="10">
        <v>-3000</v>
      </c>
      <c r="N21" s="11">
        <f t="shared" si="5"/>
        <v>-33500</v>
      </c>
      <c r="O21" s="8"/>
      <c r="P21" s="50"/>
      <c r="Q21" s="51"/>
      <c r="R21" s="51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ht="21" customHeight="1" x14ac:dyDescent="0.2">
      <c r="A22" s="17" t="s">
        <v>38</v>
      </c>
      <c r="B22" s="36">
        <v>-5000</v>
      </c>
      <c r="C22" s="10">
        <v>-5000</v>
      </c>
      <c r="D22" s="10">
        <v>-7000</v>
      </c>
      <c r="E22" s="10">
        <v>-7000</v>
      </c>
      <c r="F22" s="10">
        <v>-7000</v>
      </c>
      <c r="G22" s="10">
        <v>-7000</v>
      </c>
      <c r="H22" s="10">
        <v>-7000</v>
      </c>
      <c r="I22" s="10">
        <v>-7000</v>
      </c>
      <c r="J22" s="10">
        <v>-7000</v>
      </c>
      <c r="K22" s="10">
        <v>-7000</v>
      </c>
      <c r="L22" s="10">
        <v>-7000</v>
      </c>
      <c r="M22" s="10">
        <v>-7000</v>
      </c>
      <c r="N22" s="11">
        <f t="shared" si="5"/>
        <v>-80000</v>
      </c>
      <c r="O22" s="8"/>
      <c r="P22" s="42"/>
      <c r="Q22" s="42"/>
      <c r="R22" s="42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  <row r="23" spans="1:254" ht="21" customHeight="1" x14ac:dyDescent="0.2">
      <c r="A23" s="17" t="s">
        <v>39</v>
      </c>
      <c r="B23" s="36">
        <v>-500</v>
      </c>
      <c r="C23" s="36">
        <v>-500</v>
      </c>
      <c r="D23" s="36">
        <v>-500</v>
      </c>
      <c r="E23" s="36">
        <v>-500</v>
      </c>
      <c r="F23" s="36">
        <v>-500</v>
      </c>
      <c r="G23" s="36">
        <v>-500</v>
      </c>
      <c r="H23" s="36">
        <v>-500</v>
      </c>
      <c r="I23" s="36">
        <v>-500</v>
      </c>
      <c r="J23" s="36">
        <v>-500</v>
      </c>
      <c r="K23" s="36">
        <v>-500</v>
      </c>
      <c r="L23" s="36">
        <v>-500</v>
      </c>
      <c r="M23" s="36">
        <v>-500</v>
      </c>
      <c r="N23" s="11">
        <f t="shared" si="5"/>
        <v>-6000</v>
      </c>
      <c r="O23" s="8"/>
      <c r="P23" s="42"/>
      <c r="Q23" s="42"/>
      <c r="R23" s="42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</row>
    <row r="24" spans="1:254" ht="21" customHeight="1" x14ac:dyDescent="0.2">
      <c r="A24" s="17" t="s">
        <v>17</v>
      </c>
      <c r="B24" s="36">
        <v>-800</v>
      </c>
      <c r="C24" s="36">
        <v>-800</v>
      </c>
      <c r="D24" s="36">
        <v>-800</v>
      </c>
      <c r="E24" s="36">
        <v>-800</v>
      </c>
      <c r="F24" s="36">
        <v>-800</v>
      </c>
      <c r="G24" s="36">
        <v>-800</v>
      </c>
      <c r="H24" s="36">
        <v>-800</v>
      </c>
      <c r="I24" s="36">
        <v>-800</v>
      </c>
      <c r="J24" s="36">
        <v>-800</v>
      </c>
      <c r="K24" s="36">
        <v>-800</v>
      </c>
      <c r="L24" s="36">
        <v>-800</v>
      </c>
      <c r="M24" s="36">
        <v>-800</v>
      </c>
      <c r="N24" s="11">
        <f t="shared" si="5"/>
        <v>-9600</v>
      </c>
      <c r="O24" s="8"/>
      <c r="P24" s="42"/>
      <c r="Q24" s="42"/>
      <c r="R24" s="42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</row>
    <row r="25" spans="1:254" ht="21" customHeight="1" x14ac:dyDescent="0.2">
      <c r="A25" s="17"/>
      <c r="B25" s="36">
        <v>-800</v>
      </c>
      <c r="C25" s="10">
        <v>-800</v>
      </c>
      <c r="D25" s="10">
        <v>-1500</v>
      </c>
      <c r="E25" s="10">
        <v>-1500</v>
      </c>
      <c r="F25" s="10">
        <v>-1500</v>
      </c>
      <c r="G25" s="10">
        <v>-1500</v>
      </c>
      <c r="H25" s="10">
        <v>-1500</v>
      </c>
      <c r="I25" s="10">
        <v>-1500</v>
      </c>
      <c r="J25" s="10">
        <v>-1500</v>
      </c>
      <c r="K25" s="10">
        <v>-1500</v>
      </c>
      <c r="L25" s="10">
        <v>-1500</v>
      </c>
      <c r="M25" s="10">
        <v>-1800</v>
      </c>
      <c r="N25" s="11">
        <f t="shared" si="5"/>
        <v>-16900</v>
      </c>
      <c r="O25" s="2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</row>
    <row r="26" spans="1:254" ht="20" customHeight="1" x14ac:dyDescent="0.2">
      <c r="A26" s="17" t="s">
        <v>12</v>
      </c>
      <c r="B26" s="36">
        <v>-5000</v>
      </c>
      <c r="C26" s="10">
        <v>-5000</v>
      </c>
      <c r="D26" s="10">
        <v>-5000</v>
      </c>
      <c r="E26" s="10">
        <v>-5000</v>
      </c>
      <c r="F26" s="10">
        <v>-5000</v>
      </c>
      <c r="G26" s="10">
        <v>-5000</v>
      </c>
      <c r="H26" s="10">
        <v>-5000</v>
      </c>
      <c r="I26" s="10">
        <v>-5000</v>
      </c>
      <c r="J26" s="10">
        <v>-5000</v>
      </c>
      <c r="K26" s="10">
        <v>-5000</v>
      </c>
      <c r="L26" s="10">
        <v>-5000</v>
      </c>
      <c r="M26" s="10">
        <v>-5000</v>
      </c>
      <c r="N26" s="11">
        <f t="shared" si="5"/>
        <v>-60000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</row>
    <row r="27" spans="1:254" ht="22" customHeight="1" x14ac:dyDescent="0.2">
      <c r="A27" s="25"/>
      <c r="B27" s="37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4">
        <f t="shared" si="5"/>
        <v>0</v>
      </c>
      <c r="O27" s="2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</row>
    <row r="28" spans="1:254" ht="21" customHeight="1" x14ac:dyDescent="0.2">
      <c r="A28" s="17"/>
      <c r="B28" s="3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54"/>
      <c r="O28" s="68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</row>
    <row r="29" spans="1:254" ht="21" customHeight="1" x14ac:dyDescent="0.2">
      <c r="A29" s="17"/>
      <c r="B29" s="3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67"/>
      <c r="O29" s="68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</row>
    <row r="30" spans="1:254" ht="21" customHeight="1" x14ac:dyDescent="0.2">
      <c r="A30" s="21" t="s">
        <v>13</v>
      </c>
      <c r="B30" s="47">
        <f t="shared" ref="B30:M30" si="8">SUM(B10:B29)</f>
        <v>-123000</v>
      </c>
      <c r="C30" s="47">
        <f t="shared" si="8"/>
        <v>-150500</v>
      </c>
      <c r="D30" s="47">
        <f t="shared" si="8"/>
        <v>-178480</v>
      </c>
      <c r="E30" s="47">
        <f t="shared" si="8"/>
        <v>-219230</v>
      </c>
      <c r="F30" s="47">
        <f t="shared" si="8"/>
        <v>-287980</v>
      </c>
      <c r="G30" s="47">
        <f t="shared" si="8"/>
        <v>-284230</v>
      </c>
      <c r="H30" s="47">
        <f t="shared" si="8"/>
        <v>-262230</v>
      </c>
      <c r="I30" s="47">
        <f t="shared" si="8"/>
        <v>-284230</v>
      </c>
      <c r="J30" s="47">
        <f t="shared" si="8"/>
        <v>-297980</v>
      </c>
      <c r="K30" s="47">
        <f t="shared" si="8"/>
        <v>-311730</v>
      </c>
      <c r="L30" s="47">
        <f t="shared" si="8"/>
        <v>-311730</v>
      </c>
      <c r="M30" s="47">
        <f>SUM(M10:M29)</f>
        <v>-298280</v>
      </c>
      <c r="N30" s="47">
        <f>SUM(B30:M30)</f>
        <v>-3009600</v>
      </c>
      <c r="O30" s="8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</row>
    <row r="31" spans="1:254" ht="16" x14ac:dyDescent="0.2">
      <c r="A31" s="1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</row>
    <row r="32" spans="1:254" ht="21" customHeight="1" x14ac:dyDescent="0.2">
      <c r="A32" s="29" t="s">
        <v>11</v>
      </c>
      <c r="B32" s="31" t="s">
        <v>1</v>
      </c>
      <c r="C32" s="19" t="s">
        <v>2</v>
      </c>
      <c r="D32" s="31" t="s">
        <v>3</v>
      </c>
      <c r="E32" s="19" t="s">
        <v>4</v>
      </c>
      <c r="F32" s="31" t="s">
        <v>5</v>
      </c>
      <c r="G32" s="19" t="s">
        <v>19</v>
      </c>
      <c r="H32" s="31" t="s">
        <v>18</v>
      </c>
      <c r="I32" s="19" t="s">
        <v>6</v>
      </c>
      <c r="J32" s="31" t="s">
        <v>7</v>
      </c>
      <c r="K32" s="19" t="s">
        <v>22</v>
      </c>
      <c r="L32" s="31" t="s">
        <v>8</v>
      </c>
      <c r="M32" s="19" t="s">
        <v>9</v>
      </c>
      <c r="N32" s="7" t="s">
        <v>20</v>
      </c>
      <c r="O32" s="8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</row>
    <row r="33" spans="1:254" ht="21" customHeight="1" x14ac:dyDescent="0.2">
      <c r="A33" s="23" t="s">
        <v>23</v>
      </c>
      <c r="B33" s="48">
        <f t="shared" ref="B33:M33" si="9">B7+B30</f>
        <v>-23000</v>
      </c>
      <c r="C33" s="48">
        <f t="shared" si="9"/>
        <v>-500</v>
      </c>
      <c r="D33" s="48">
        <f t="shared" si="9"/>
        <v>16520</v>
      </c>
      <c r="E33" s="48">
        <f t="shared" si="9"/>
        <v>30770</v>
      </c>
      <c r="F33" s="48">
        <f t="shared" si="9"/>
        <v>87020</v>
      </c>
      <c r="G33" s="48">
        <f t="shared" si="9"/>
        <v>65770</v>
      </c>
      <c r="H33" s="48">
        <f t="shared" si="9"/>
        <v>47770</v>
      </c>
      <c r="I33" s="48">
        <f t="shared" si="9"/>
        <v>65770</v>
      </c>
      <c r="J33" s="48">
        <f t="shared" si="9"/>
        <v>77020</v>
      </c>
      <c r="K33" s="48">
        <f t="shared" si="9"/>
        <v>88270</v>
      </c>
      <c r="L33" s="48">
        <f t="shared" si="9"/>
        <v>88270</v>
      </c>
      <c r="M33" s="48">
        <f>M7+M30</f>
        <v>76720</v>
      </c>
      <c r="N33" s="48">
        <f>SUM(B33:M33)</f>
        <v>620400</v>
      </c>
      <c r="O33" s="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</row>
    <row r="34" spans="1:254" ht="21" customHeight="1" x14ac:dyDescent="0.2">
      <c r="A34" s="24" t="s">
        <v>24</v>
      </c>
      <c r="B34" s="46">
        <f>B33</f>
        <v>-23000</v>
      </c>
      <c r="C34" s="46">
        <f t="shared" ref="C34:M34" si="10">B34+C33</f>
        <v>-23500</v>
      </c>
      <c r="D34" s="46">
        <f t="shared" si="10"/>
        <v>-6980</v>
      </c>
      <c r="E34" s="46">
        <f t="shared" si="10"/>
        <v>23790</v>
      </c>
      <c r="F34" s="46">
        <f t="shared" si="10"/>
        <v>110810</v>
      </c>
      <c r="G34" s="46">
        <f t="shared" si="10"/>
        <v>176580</v>
      </c>
      <c r="H34" s="46">
        <f t="shared" si="10"/>
        <v>224350</v>
      </c>
      <c r="I34" s="46">
        <f t="shared" si="10"/>
        <v>290120</v>
      </c>
      <c r="J34" s="46">
        <f t="shared" si="10"/>
        <v>367140</v>
      </c>
      <c r="K34" s="46">
        <f>J34+K33</f>
        <v>455410</v>
      </c>
      <c r="L34" s="46">
        <f t="shared" si="10"/>
        <v>543680</v>
      </c>
      <c r="M34" s="46">
        <f t="shared" si="10"/>
        <v>620400</v>
      </c>
      <c r="N34" s="48"/>
      <c r="O34" s="8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</row>
    <row r="35" spans="1:254" ht="14" customHeight="1" x14ac:dyDescent="0.2">
      <c r="A35" s="3"/>
      <c r="B35" s="3"/>
      <c r="C35" s="14"/>
      <c r="D35" s="3"/>
      <c r="E35" s="3"/>
      <c r="F35" s="3"/>
      <c r="G35" s="3"/>
      <c r="H35" s="3"/>
      <c r="I35" s="3"/>
      <c r="J35" s="3"/>
      <c r="K35" s="14"/>
      <c r="L35" s="3"/>
      <c r="M35" s="3"/>
      <c r="N35" s="3"/>
      <c r="O35" s="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</row>
    <row r="36" spans="1:254" ht="1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</row>
    <row r="37" spans="1:254" ht="16" x14ac:dyDescent="0.2">
      <c r="A37" s="26" t="s">
        <v>15</v>
      </c>
      <c r="B37" s="27">
        <f>1-ABS((B10+B11)/B7)</f>
        <v>0.44999999999999996</v>
      </c>
      <c r="C37" s="27">
        <f t="shared" ref="C37:N37" si="11">1-ABS((C10+C11)/C7)</f>
        <v>0.44999999999999996</v>
      </c>
      <c r="D37" s="27">
        <f t="shared" si="11"/>
        <v>0.44999999999999996</v>
      </c>
      <c r="E37" s="27">
        <f t="shared" si="11"/>
        <v>0.44999999999999996</v>
      </c>
      <c r="F37" s="27">
        <f t="shared" si="11"/>
        <v>0.44999999999999996</v>
      </c>
      <c r="G37" s="27">
        <f t="shared" si="11"/>
        <v>0.44999999999999996</v>
      </c>
      <c r="H37" s="27">
        <f t="shared" si="11"/>
        <v>0.44999999999999996</v>
      </c>
      <c r="I37" s="27">
        <f t="shared" si="11"/>
        <v>0.44999999999999996</v>
      </c>
      <c r="J37" s="27">
        <f t="shared" si="11"/>
        <v>0.44999999999999996</v>
      </c>
      <c r="K37" s="27">
        <f t="shared" si="11"/>
        <v>0.44999999999999996</v>
      </c>
      <c r="L37" s="27">
        <f t="shared" si="11"/>
        <v>0.44999999999999996</v>
      </c>
      <c r="M37" s="27">
        <f t="shared" si="11"/>
        <v>0.44999999999999996</v>
      </c>
      <c r="N37" s="27">
        <f t="shared" si="11"/>
        <v>0.44999999999999996</v>
      </c>
      <c r="O37" s="3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</row>
    <row r="38" spans="1:254" ht="16" x14ac:dyDescent="0.2">
      <c r="A38" s="26" t="s">
        <v>25</v>
      </c>
      <c r="B38" s="27">
        <f t="shared" ref="B38:N38" si="12">B33/B7</f>
        <v>-0.23</v>
      </c>
      <c r="C38" s="27">
        <f t="shared" si="12"/>
        <v>-3.3333333333333335E-3</v>
      </c>
      <c r="D38" s="27">
        <f t="shared" si="12"/>
        <v>8.4717948717948716E-2</v>
      </c>
      <c r="E38" s="27">
        <f t="shared" si="12"/>
        <v>0.12307999999999999</v>
      </c>
      <c r="F38" s="27">
        <f t="shared" si="12"/>
        <v>0.23205333333333333</v>
      </c>
      <c r="G38" s="27">
        <f t="shared" si="12"/>
        <v>0.18791428571428573</v>
      </c>
      <c r="H38" s="27">
        <f t="shared" si="12"/>
        <v>0.15409677419354839</v>
      </c>
      <c r="I38" s="27">
        <f t="shared" si="12"/>
        <v>0.18791428571428573</v>
      </c>
      <c r="J38" s="27">
        <f t="shared" si="12"/>
        <v>0.20538666666666666</v>
      </c>
      <c r="K38" s="27">
        <f t="shared" si="12"/>
        <v>0.22067500000000001</v>
      </c>
      <c r="L38" s="27">
        <f t="shared" si="12"/>
        <v>0.22067500000000001</v>
      </c>
      <c r="M38" s="27">
        <f t="shared" si="12"/>
        <v>0.20458666666666667</v>
      </c>
      <c r="N38" s="27">
        <f t="shared" si="12"/>
        <v>0.1709090909090909</v>
      </c>
      <c r="O38" s="3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</row>
    <row r="39" spans="1:254" ht="20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</row>
    <row r="40" spans="1:254" ht="16" x14ac:dyDescent="0.2">
      <c r="A40" s="2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</row>
    <row r="41" spans="1:254" ht="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</row>
    <row r="42" spans="1:254" ht="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</row>
    <row r="43" spans="1:254" ht="1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</row>
    <row r="44" spans="1:254" ht="16" x14ac:dyDescent="0.2"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</row>
  </sheetData>
  <hyperlinks>
    <hyperlink ref="J1" r:id="rId1" xr:uid="{F4404F44-7809-4D4D-A1BD-1BB2595254BA}"/>
  </hyperlinks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Sverige 12 månader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Marcus Andersson</cp:lastModifiedBy>
  <dcterms:created xsi:type="dcterms:W3CDTF">2016-06-09T13:34:51Z</dcterms:created>
  <dcterms:modified xsi:type="dcterms:W3CDTF">2018-07-31T20:37:15Z</dcterms:modified>
</cp:coreProperties>
</file>